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600" yWindow="525" windowWidth="25575" windowHeight="10170"/>
  </bookViews>
  <sheets>
    <sheet name="Доходы" sheetId="1" r:id="rId1"/>
  </sheets>
  <calcPr calcId="144525"/>
</workbook>
</file>

<file path=xl/calcChain.xml><?xml version="1.0" encoding="utf-8"?>
<calcChain xmlns="http://schemas.openxmlformats.org/spreadsheetml/2006/main">
  <c r="I60" i="1" l="1"/>
  <c r="H52" i="1"/>
  <c r="G52" i="1"/>
  <c r="J52" i="1" s="1"/>
  <c r="K44" i="1"/>
  <c r="L60" i="1"/>
  <c r="K60" i="1"/>
  <c r="J60" i="1"/>
  <c r="L59" i="1"/>
  <c r="K59" i="1"/>
  <c r="J59" i="1"/>
  <c r="L58" i="1"/>
  <c r="K58" i="1"/>
  <c r="J58" i="1"/>
  <c r="K57" i="1"/>
  <c r="J57" i="1"/>
  <c r="K56" i="1"/>
  <c r="J56" i="1"/>
  <c r="I56" i="1"/>
  <c r="L55" i="1"/>
  <c r="K55" i="1"/>
  <c r="J55" i="1"/>
  <c r="I55" i="1"/>
  <c r="L54" i="1"/>
  <c r="K54" i="1"/>
  <c r="J54" i="1"/>
  <c r="I54" i="1"/>
  <c r="L53" i="1"/>
  <c r="K53" i="1"/>
  <c r="L52" i="1"/>
  <c r="K52" i="1"/>
  <c r="L51" i="1"/>
  <c r="K51" i="1"/>
  <c r="J51" i="1"/>
  <c r="L50" i="1"/>
  <c r="K50" i="1"/>
  <c r="J50" i="1"/>
  <c r="I50" i="1"/>
  <c r="L49" i="1"/>
  <c r="K49" i="1"/>
  <c r="L48" i="1"/>
  <c r="K48" i="1"/>
  <c r="J48" i="1"/>
  <c r="L47" i="1"/>
  <c r="K47" i="1"/>
  <c r="K46" i="1"/>
  <c r="J46" i="1"/>
  <c r="L45" i="1"/>
  <c r="K45" i="1"/>
  <c r="J45" i="1"/>
  <c r="I45" i="1"/>
  <c r="L43" i="1"/>
  <c r="K43" i="1"/>
  <c r="J43" i="1"/>
  <c r="I43" i="1"/>
  <c r="L42" i="1"/>
  <c r="K42" i="1"/>
  <c r="L41" i="1"/>
  <c r="K41" i="1"/>
  <c r="J41" i="1"/>
  <c r="L40" i="1"/>
  <c r="K40" i="1"/>
  <c r="J40" i="1"/>
  <c r="L39" i="1"/>
  <c r="K39" i="1"/>
  <c r="J39" i="1"/>
  <c r="L38" i="1"/>
  <c r="K38" i="1"/>
  <c r="J38" i="1"/>
  <c r="I38" i="1"/>
  <c r="L37" i="1"/>
  <c r="K37" i="1"/>
  <c r="J37" i="1"/>
  <c r="L36" i="1"/>
  <c r="K36" i="1"/>
  <c r="J36" i="1"/>
  <c r="I36" i="1"/>
  <c r="L35" i="1"/>
  <c r="K35" i="1"/>
  <c r="J35" i="1"/>
  <c r="L34" i="1"/>
  <c r="K34" i="1"/>
  <c r="J34" i="1"/>
  <c r="I34" i="1"/>
  <c r="L33" i="1"/>
  <c r="K33" i="1"/>
  <c r="J33" i="1"/>
  <c r="I33" i="1"/>
  <c r="K32" i="1"/>
  <c r="J32" i="1"/>
  <c r="K31" i="1"/>
  <c r="J31" i="1"/>
  <c r="L30" i="1"/>
  <c r="K30" i="1"/>
  <c r="J30" i="1"/>
  <c r="L29" i="1"/>
  <c r="K29" i="1"/>
  <c r="J29" i="1"/>
  <c r="I29" i="1"/>
  <c r="L28" i="1"/>
  <c r="K28" i="1"/>
  <c r="J28" i="1"/>
  <c r="I28" i="1"/>
  <c r="L27" i="1"/>
  <c r="K27" i="1"/>
  <c r="J27" i="1"/>
  <c r="I27" i="1"/>
  <c r="L26" i="1"/>
  <c r="K26" i="1"/>
  <c r="J26" i="1"/>
  <c r="I26" i="1"/>
  <c r="L25" i="1"/>
  <c r="K25" i="1"/>
  <c r="J25" i="1"/>
  <c r="L24" i="1"/>
  <c r="K24" i="1"/>
  <c r="L23" i="1"/>
  <c r="K23" i="1"/>
  <c r="J23" i="1"/>
  <c r="I23" i="1"/>
  <c r="L22" i="1"/>
  <c r="K22" i="1"/>
  <c r="J22" i="1"/>
  <c r="I22" i="1"/>
  <c r="L21" i="1"/>
  <c r="K21" i="1"/>
  <c r="J21" i="1"/>
  <c r="L20" i="1"/>
  <c r="K20" i="1"/>
  <c r="J20" i="1"/>
  <c r="I20" i="1"/>
  <c r="L19" i="1"/>
  <c r="K19" i="1"/>
  <c r="J19" i="1"/>
  <c r="I19" i="1"/>
  <c r="L18" i="1"/>
  <c r="K18" i="1"/>
  <c r="J18" i="1"/>
  <c r="L17" i="1"/>
  <c r="K17" i="1"/>
  <c r="J17" i="1"/>
  <c r="I17" i="1"/>
  <c r="L16" i="1"/>
  <c r="K16" i="1"/>
  <c r="J16" i="1"/>
  <c r="L15" i="1"/>
  <c r="K15" i="1"/>
  <c r="J15" i="1"/>
  <c r="I15" i="1"/>
  <c r="L14" i="1"/>
  <c r="K14" i="1"/>
  <c r="J14" i="1"/>
  <c r="I14" i="1"/>
  <c r="L13" i="1"/>
  <c r="K13" i="1"/>
  <c r="L12" i="1"/>
  <c r="K12" i="1"/>
  <c r="J12" i="1"/>
  <c r="I12" i="1"/>
  <c r="L11" i="1"/>
  <c r="K11" i="1"/>
  <c r="J11" i="1"/>
  <c r="L10" i="1"/>
  <c r="K10" i="1"/>
  <c r="J10" i="1"/>
  <c r="I10" i="1"/>
  <c r="L9" i="1"/>
  <c r="K9" i="1"/>
  <c r="J9" i="1"/>
  <c r="L8" i="1"/>
  <c r="K8" i="1"/>
  <c r="J8" i="1"/>
  <c r="I8" i="1"/>
  <c r="L7" i="1"/>
  <c r="K7" i="1"/>
  <c r="J7" i="1"/>
  <c r="L6" i="1"/>
  <c r="K6" i="1"/>
  <c r="J6" i="1"/>
  <c r="F52" i="1" l="1"/>
  <c r="I52" i="1" s="1"/>
  <c r="F58" i="1" l="1"/>
  <c r="F51" i="1" l="1"/>
  <c r="I51" i="1" s="1"/>
  <c r="F48" i="1"/>
  <c r="I48" i="1" s="1"/>
  <c r="F40" i="1"/>
  <c r="I40" i="1" s="1"/>
  <c r="F37" i="1"/>
  <c r="I37" i="1" s="1"/>
  <c r="F35" i="1"/>
  <c r="I35" i="1" s="1"/>
  <c r="F25" i="1"/>
  <c r="I25" i="1" s="1"/>
  <c r="F21" i="1"/>
  <c r="I21" i="1" s="1"/>
  <c r="F18" i="1"/>
  <c r="F11" i="1"/>
  <c r="I11" i="1" s="1"/>
  <c r="F9" i="1"/>
  <c r="I9" i="1" s="1"/>
  <c r="F7" i="1"/>
  <c r="I7" i="1" s="1"/>
  <c r="F16" i="1" l="1"/>
  <c r="I16" i="1" s="1"/>
  <c r="I18" i="1"/>
  <c r="F6" i="1"/>
  <c r="F60" i="1" l="1"/>
  <c r="I6" i="1"/>
</calcChain>
</file>

<file path=xl/sharedStrings.xml><?xml version="1.0" encoding="utf-8"?>
<sst xmlns="http://schemas.openxmlformats.org/spreadsheetml/2006/main" count="215" uniqueCount="128">
  <si>
    <t>Код главы</t>
  </si>
  <si>
    <t>Код дохода</t>
  </si>
  <si>
    <t>Наименование кода дохода</t>
  </si>
  <si>
    <t>000</t>
  </si>
  <si>
    <t>1 00 00 000 00 0000 000</t>
  </si>
  <si>
    <t>НАЛОГОВЫЕ И НЕНАЛОГОВЫЕ ДОХОДЫ</t>
  </si>
  <si>
    <t>1 01 00 000 00 0000 000</t>
  </si>
  <si>
    <t>НАЛОГИ НА ПРИБЫЛЬ, ДОХОДЫ</t>
  </si>
  <si>
    <t>1 01 02 000 01 0000 110</t>
  </si>
  <si>
    <t>Налог на доходы физических лиц</t>
  </si>
  <si>
    <t>1 03 00 000 00 0000 000</t>
  </si>
  <si>
    <t>НАЛОГИ НА ТОВАРЫ (РАБОТЫ, УСЛУГИ), РЕАЛИЗУЕМЫЕ НА ТЕРРИТОРИИ РОССИЙСКОЙ ФЕДЕРАЦИИ</t>
  </si>
  <si>
    <t>1 03 02 000 01 0000 110</t>
  </si>
  <si>
    <t>Акцизы по подакцизным товарам (продукции), производимым на территории Российской Федерации</t>
  </si>
  <si>
    <t>1 05 00 000 00 0000 000</t>
  </si>
  <si>
    <t>НАЛОГИ НА СОВОКУПНЫЙ ДОХОД</t>
  </si>
  <si>
    <t>1 05 01 011 01 0000 110</t>
  </si>
  <si>
    <t>Налог, взимаемый с налогоплательщиков, выбравших в качестве объекта налогообложения доходы</t>
  </si>
  <si>
    <t>Единый сельскохозяйственный налог</t>
  </si>
  <si>
    <t>1 05 03 010 01 0000 110</t>
  </si>
  <si>
    <t>1 05 04 010 02 0000 110</t>
  </si>
  <si>
    <t>Налог, взимаемый в связи с применением патентной системы налогообложения, зачисляемый в бюджеты городских округов</t>
  </si>
  <si>
    <t>1 06 00 000 00 0000 000</t>
  </si>
  <si>
    <t>НАЛОГИ НА ИМУЩЕСТВО</t>
  </si>
  <si>
    <t>1 06 01 020 04 0000 110</t>
  </si>
  <si>
    <t>Налог на имущество физических лиц, взимаемый по ставкам, применяемым к объектам налогообложения, расположенным в границах городских округов</t>
  </si>
  <si>
    <t>1 06 06 000 00 0000 110</t>
  </si>
  <si>
    <t>Земельный налог</t>
  </si>
  <si>
    <t>1 06 06 032 04 0000 110</t>
  </si>
  <si>
    <t>Земельный налог с организаций, обладающих земельным участком, расположенным в границах городских округов</t>
  </si>
  <si>
    <t>1 06 06 042 04 0000 110</t>
  </si>
  <si>
    <t>Земельный налог с физических лиц, обладающих земельным участком, расположенным в границах городских округов</t>
  </si>
  <si>
    <t>1 08 00 000 00 0000 000</t>
  </si>
  <si>
    <t>ГОСУДАРСТВЕННАЯ ПОШЛИНА</t>
  </si>
  <si>
    <t>1 08 03 010 01 0000 110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</si>
  <si>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</si>
  <si>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1 08 07 150 01 1000 110</t>
  </si>
  <si>
    <t>Государственная пошлина за выдачу разрешения на установку рекламной конструкции</t>
  </si>
  <si>
    <t>1 11 00 000 00 0000 000</t>
  </si>
  <si>
    <t>ДОХОДЫ ОТ ИСПОЛЬЗОВАНИЯ ИМУЩЕСТВА, НАХОДЯЩЕГОСЯ В ГОСУДАРСТВЕННОЙ И МУНИЦИПАЛЬНОЙ СОБСТВЕННОСТИ</t>
  </si>
  <si>
    <t>1 11 05 012 04 0000 120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</si>
  <si>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</si>
  <si>
    <t>1 11 05 024 04 0000 120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</si>
  <si>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</t>
  </si>
  <si>
    <t>1 11 05 074 04 0000 120</t>
  </si>
  <si>
    <t>Доходы от сдачи в аренду имущества, составляющего казну городских округов (за исключением земельных участков)</t>
  </si>
  <si>
    <t>1 11 05 312 04 0000 120</t>
  </si>
  <si>
    <t>Плата по соглашениям об установлении сервитута, заключенным органами местного самоуправления городских округов,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городских округов</t>
  </si>
  <si>
    <t>1 12 00 000 00 0000 000</t>
  </si>
  <si>
    <t>ПЛАТЕЖИ ПРИ ПОЛЬЗОВАНИИ ПРИРОДНЫМИ РЕСУРСАМИ</t>
  </si>
  <si>
    <t>1 12 01 000 01 0000 120</t>
  </si>
  <si>
    <t>Плата за негативное воздействие на окружающую среду</t>
  </si>
  <si>
    <t>1 13 00 000 00 0000 000</t>
  </si>
  <si>
    <t>ДОХОДЫ ОТ ОКАЗАНИЯ ПЛАТНЫХ УСЛУГ И КОМПЕНСАЦИИ ЗАТРАТ ГОСУДАРСТВА</t>
  </si>
  <si>
    <t>1 13 01 000 00 0000 130</t>
  </si>
  <si>
    <t>Доходы от оказания платных услуг (работ)</t>
  </si>
  <si>
    <t>1 14 00 000 00 0000 000</t>
  </si>
  <si>
    <t>ДОХОДЫ ОТ ПРОДАЖИ МАТЕРИАЛЬНЫХ И НЕМАТЕРИАЛЬНЫХ АКТИВОВ</t>
  </si>
  <si>
    <t>1 14 01 040 04 0000 410</t>
  </si>
  <si>
    <t>Доходы от продажи квартир, находящихся в собственности городских округов</t>
  </si>
  <si>
    <t>1 14 06 012 04 0000 430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</si>
  <si>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округов</t>
  </si>
  <si>
    <t>1 14 06 312 04 0000 430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</si>
  <si>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городских округов</t>
  </si>
  <si>
    <t>1 17 00 000 00 0000 000</t>
  </si>
  <si>
    <t>ПРОЧИЕ НЕНАЛОГОВЫЕ ДОХОДЫ</t>
  </si>
  <si>
    <t>1 17 05 000 00 0000 180</t>
  </si>
  <si>
    <t>Прочие неналоговые доходы</t>
  </si>
  <si>
    <t>2 00 00 000 00 0000 000</t>
  </si>
  <si>
    <t>БЕЗВОЗМЕЗДНЫЕ ПОСТУПЛЕНИЯ</t>
  </si>
  <si>
    <t>2 02 00 000 00 0000 000</t>
  </si>
  <si>
    <t>БЕЗВОЗМЕЗДНЫЕ ПОСТУПЛЕНИЯ ОТ ДРУГИХ БЮДЖЕТОВ БЮДЖЕТНОЙ СИСТЕМЫ РОССИЙСКОЙ ФЕДЕРАЦИИ</t>
  </si>
  <si>
    <t>2 02 20 000 00 0000 150</t>
  </si>
  <si>
    <t>Субсидии бюджетам бюджетной системы Российской Федерации (межбюджетные субсидии)</t>
  </si>
  <si>
    <t>2 02 30 000 00 0000 150</t>
  </si>
  <si>
    <t>Субвенции бюджетам бюджетной системы Российской Федерации</t>
  </si>
  <si>
    <t>2 02 40 000 00 0000 150</t>
  </si>
  <si>
    <t>Иные межбюджетные трансферты</t>
  </si>
  <si>
    <t>2 19 00 000 00 0000 000</t>
  </si>
  <si>
    <t>ВОЗВРАТ ОСТАТКОВ СУБСИДИЙ, СУБВЕНЦИЙ И ИНЫХ МЕЖБЮДЖЕТНЫХ ТРАНСФЕРТОВ, ИМЕЮЩИХ ЦЕЛЕВОЕ НАЗНАЧЕНИЕ, ПРОШЛЫХ ЛЕТ</t>
  </si>
  <si>
    <t>2 19 60 010 04 0000 150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</si>
  <si>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округов</t>
  </si>
  <si>
    <t xml:space="preserve">ИТОГО  </t>
  </si>
  <si>
    <t>1 11 09 040 00 0000 120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</si>
  <si>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</si>
  <si>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1 11 09 080 00 0000 120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</si>
  <si>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государственной или муниципальной собственности, и на землях или земельных участках, государственная собственность на которые не разграничена</t>
  </si>
  <si>
    <t>План 2022 год
(первоначальный)</t>
  </si>
  <si>
    <t>=7/6*100</t>
  </si>
  <si>
    <t>=7/5*100</t>
  </si>
  <si>
    <t>=7-4</t>
  </si>
  <si>
    <t>=7/4*100</t>
  </si>
  <si>
    <t xml:space="preserve"> (тыс. руб.)</t>
  </si>
  <si>
    <t>%</t>
  </si>
  <si>
    <t>Исполнение к первоначальному плану</t>
  </si>
  <si>
    <t>Исполнение к уточненному плану</t>
  </si>
  <si>
    <t>Прочие доходы от компенсации затрат бюджетов городских округов</t>
  </si>
  <si>
    <t>Невыясненные поступления, зачисляемые в бюджеты городских округов</t>
  </si>
  <si>
    <t>Единый налог на вмененный доход для отдельных видов деятельности</t>
  </si>
  <si>
    <t>ЗАДОЛЖЕННОСТЬ И ПЕРЕРАСЧЕТЫ ПО ОТМЕНЕННЫМ НАЛОГАМ, СБОРАМ И ИНЫМ ОБЯЗАТЕЛЬНЫМ ПЛАТЕЖАМ</t>
  </si>
  <si>
    <t>Плата по соглашениям об установлении сервитута, заключенным органами местного самоуправления городских округов, государственными или муниципальными предприятиями либо государственными или муниципальными учреждениями в отношении земельных участков, находящихся в собственности городских округов</t>
  </si>
  <si>
    <t>1 11 05 324 04 0000 120</t>
  </si>
  <si>
    <t>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</si>
  <si>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2 02 10 000 00 0000 150</t>
  </si>
  <si>
    <t>1 17 01 040 04 0000 180</t>
  </si>
  <si>
    <t>1 14 02 043 04 0000 410</t>
  </si>
  <si>
    <t>1 13 02 994 04 0000 130</t>
  </si>
  <si>
    <t>1 09 00 000 00 0000 000</t>
  </si>
  <si>
    <t>1 05 02 000 02 0000 110</t>
  </si>
  <si>
    <t>Дотации бюджетам бюджетной системы Российской Федерации</t>
  </si>
  <si>
    <t>ШТРАФЫ, САНКЦИИ, ВОЗМЕЩЕНИЕ УЩЕРБА</t>
  </si>
  <si>
    <t>1 16 00 000 00 0000 000</t>
  </si>
  <si>
    <t>Доходы бюджетов городских округов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</si>
  <si>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2 18 00 000 04 0000 150</t>
  </si>
  <si>
    <t>-</t>
  </si>
  <si>
    <t>1 11 07014 04 0000 120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</si>
  <si>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округами</t>
  </si>
  <si>
    <t xml:space="preserve">Сведения об исполнении бюджета городского округа Мытищи по доходам в разрезе видов доходов за 1 полугодие 2022 года и в сравнении с соответствующим периодом прошлого года </t>
  </si>
  <si>
    <t>Факт на 01.07.2021</t>
  </si>
  <si>
    <t>Факт на 01.07.2022</t>
  </si>
  <si>
    <t>План 2022 год
(уточнение июня)</t>
  </si>
  <si>
    <t>Плата за публичный сервитут, предусмотренная решением уполномоченного органа об установлении публичного сервитута в отношении земельных участков, государственная собственность на которые не разграничена и которые расположены в границах городских округов и не предоставленных гражданам или юридическим лицам (за исключением органов государственной власти (государственных органов), органов местного самоуправления (муниципальных органов), органов управления государственными внебюджетными фондами и казенных учреждений)</t>
  </si>
  <si>
    <t>1 11 05410 04 0000 120</t>
  </si>
  <si>
    <t>1 14 13040 04 0000 410</t>
  </si>
  <si>
    <t>Доходы от приватизации имущества, находящегося в собственности городских округов, в части приватизации нефинансовых активов имущества казны</t>
  </si>
  <si>
    <t>Отклонение факта 2022 к аналогичному периоду прошлого года</t>
  </si>
  <si>
    <t>1 14 06 024 04 0000 430</t>
  </si>
  <si>
    <t>Доходы от продажи земельных участков, находящихся в собственности городских округов (за исключением земельных участков муниципальных бюджетных и автономных учреждений)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</si>
</sst>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1" x14ac:knownFonts="1">
    <font>
      <sz val="11"/>
      <color indexed="8"/>
      <name val="Calibri"/>
      <family val="2"/>
      <scheme val="minor"/>
    </font>
    <font>
      <sz val="11"/>
      <color indexed="8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6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2">
    <border>
      <left/>
      <right/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3" fillId="0" borderId="0" xfId="0" applyFont="1"/>
    <xf numFmtId="0" fontId="4" fillId="0" borderId="2" xfId="0" applyNumberFormat="1" applyFont="1" applyBorder="1" applyAlignment="1"/>
    <xf numFmtId="49" fontId="2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4" fillId="0" borderId="0" xfId="0" applyFont="1" applyBorder="1" applyAlignment="1"/>
    <xf numFmtId="0" fontId="5" fillId="0" borderId="1" xfId="0" applyNumberFormat="1" applyFont="1" applyBorder="1" applyAlignment="1">
      <alignment horizontal="left" vertical="center" wrapText="1"/>
    </xf>
    <xf numFmtId="0" fontId="6" fillId="0" borderId="1" xfId="0" applyNumberFormat="1" applyFont="1" applyBorder="1" applyAlignment="1">
      <alignment horizontal="left" vertical="center" wrapText="1"/>
    </xf>
    <xf numFmtId="164" fontId="2" fillId="0" borderId="1" xfId="0" applyNumberFormat="1" applyFont="1" applyBorder="1" applyAlignment="1">
      <alignment horizontal="right" vertical="center" wrapText="1"/>
    </xf>
    <xf numFmtId="164" fontId="4" fillId="0" borderId="1" xfId="0" applyNumberFormat="1" applyFont="1" applyBorder="1" applyAlignment="1">
      <alignment horizontal="right" vertical="center" wrapText="1"/>
    </xf>
    <xf numFmtId="49" fontId="1" fillId="0" borderId="0" xfId="0" applyNumberFormat="1" applyFont="1"/>
    <xf numFmtId="49" fontId="6" fillId="2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right" vertical="center"/>
    </xf>
    <xf numFmtId="164" fontId="4" fillId="0" borderId="1" xfId="0" applyNumberFormat="1" applyFont="1" applyBorder="1" applyAlignment="1">
      <alignment horizontal="right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/>
    </xf>
    <xf numFmtId="49" fontId="4" fillId="0" borderId="5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7" fillId="0" borderId="3" xfId="0" applyNumberFormat="1" applyFont="1" applyBorder="1" applyAlignment="1">
      <alignment horizontal="right" vertical="center" wrapText="1"/>
    </xf>
    <xf numFmtId="0" fontId="7" fillId="0" borderId="4" xfId="0" applyNumberFormat="1" applyFont="1" applyBorder="1" applyAlignment="1">
      <alignment horizontal="right" vertical="center" wrapText="1"/>
    </xf>
    <xf numFmtId="0" fontId="7" fillId="0" borderId="5" xfId="0" applyNumberFormat="1" applyFont="1" applyBorder="1" applyAlignment="1">
      <alignment horizontal="right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8" fillId="0" borderId="0" xfId="0" applyNumberFormat="1" applyFont="1" applyBorder="1" applyAlignment="1">
      <alignment horizontal="center" vertical="center" wrapText="1"/>
    </xf>
    <xf numFmtId="0" fontId="9" fillId="0" borderId="6" xfId="0" applyNumberFormat="1" applyFont="1" applyBorder="1" applyAlignment="1">
      <alignment horizontal="center" vertical="center" wrapText="1"/>
    </xf>
    <xf numFmtId="0" fontId="9" fillId="0" borderId="8" xfId="0" applyNumberFormat="1" applyFont="1" applyBorder="1" applyAlignment="1">
      <alignment horizontal="center" vertical="center"/>
    </xf>
    <xf numFmtId="0" fontId="9" fillId="0" borderId="9" xfId="0" applyNumberFormat="1" applyFont="1" applyBorder="1" applyAlignment="1">
      <alignment horizontal="center" vertical="center"/>
    </xf>
    <xf numFmtId="0" fontId="9" fillId="0" borderId="6" xfId="0" applyNumberFormat="1" applyFont="1" applyBorder="1" applyAlignment="1">
      <alignment horizontal="center" vertical="center"/>
    </xf>
    <xf numFmtId="0" fontId="9" fillId="0" borderId="1" xfId="0" applyNumberFormat="1" applyFont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center" vertical="center" wrapText="1"/>
    </xf>
    <xf numFmtId="0" fontId="9" fillId="0" borderId="3" xfId="0" applyNumberFormat="1" applyFont="1" applyBorder="1" applyAlignment="1">
      <alignment horizontal="center" vertical="center" wrapText="1"/>
    </xf>
    <xf numFmtId="0" fontId="9" fillId="0" borderId="5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wrapText="1"/>
    </xf>
    <xf numFmtId="0" fontId="9" fillId="0" borderId="7" xfId="0" applyNumberFormat="1" applyFont="1" applyBorder="1" applyAlignment="1">
      <alignment horizontal="center" vertical="center" wrapText="1"/>
    </xf>
    <xf numFmtId="0" fontId="9" fillId="0" borderId="10" xfId="0" applyNumberFormat="1" applyFont="1" applyBorder="1" applyAlignment="1">
      <alignment horizontal="center" vertical="center"/>
    </xf>
    <xf numFmtId="0" fontId="9" fillId="0" borderId="11" xfId="0" applyNumberFormat="1" applyFont="1" applyBorder="1" applyAlignment="1">
      <alignment horizontal="center" vertical="center"/>
    </xf>
    <xf numFmtId="0" fontId="9" fillId="0" borderId="7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1"/>
  <sheetViews>
    <sheetView tabSelected="1" workbookViewId="0">
      <selection activeCell="I61" sqref="I61"/>
    </sheetView>
  </sheetViews>
  <sheetFormatPr defaultRowHeight="15.75" x14ac:dyDescent="0.25"/>
  <cols>
    <col min="1" max="1" width="6.140625" style="1" customWidth="1"/>
    <col min="2" max="3" width="13.42578125" style="1" customWidth="1"/>
    <col min="4" max="4" width="57.28515625" style="1" customWidth="1"/>
    <col min="5" max="8" width="16.28515625" style="1" customWidth="1"/>
    <col min="9" max="13" width="14.28515625" style="1" customWidth="1"/>
    <col min="14" max="16384" width="9.140625" style="1"/>
  </cols>
  <sheetData>
    <row r="1" spans="1:12" ht="42.75" customHeight="1" x14ac:dyDescent="0.25">
      <c r="A1" s="23" t="s">
        <v>117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</row>
    <row r="2" spans="1:12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s="32" customFormat="1" ht="38.25" x14ac:dyDescent="0.2">
      <c r="A3" s="24" t="s">
        <v>0</v>
      </c>
      <c r="B3" s="25" t="s">
        <v>1</v>
      </c>
      <c r="C3" s="26"/>
      <c r="D3" s="27" t="s">
        <v>2</v>
      </c>
      <c r="E3" s="28" t="s">
        <v>118</v>
      </c>
      <c r="F3" s="29" t="s">
        <v>87</v>
      </c>
      <c r="G3" s="29" t="s">
        <v>120</v>
      </c>
      <c r="H3" s="28" t="s">
        <v>119</v>
      </c>
      <c r="I3" s="28" t="s">
        <v>94</v>
      </c>
      <c r="J3" s="28" t="s">
        <v>95</v>
      </c>
      <c r="K3" s="30" t="s">
        <v>125</v>
      </c>
      <c r="L3" s="31"/>
    </row>
    <row r="4" spans="1:12" s="32" customFormat="1" ht="12.75" x14ac:dyDescent="0.2">
      <c r="A4" s="33"/>
      <c r="B4" s="34"/>
      <c r="C4" s="35"/>
      <c r="D4" s="36"/>
      <c r="E4" s="28" t="s">
        <v>92</v>
      </c>
      <c r="F4" s="28" t="s">
        <v>92</v>
      </c>
      <c r="G4" s="28" t="s">
        <v>92</v>
      </c>
      <c r="H4" s="28" t="s">
        <v>92</v>
      </c>
      <c r="I4" s="28" t="s">
        <v>93</v>
      </c>
      <c r="J4" s="28" t="s">
        <v>93</v>
      </c>
      <c r="K4" s="28" t="s">
        <v>92</v>
      </c>
      <c r="L4" s="28" t="s">
        <v>93</v>
      </c>
    </row>
    <row r="5" spans="1:12" s="10" customFormat="1" ht="15" x14ac:dyDescent="0.25">
      <c r="A5" s="11">
        <v>1</v>
      </c>
      <c r="B5" s="22">
        <v>2</v>
      </c>
      <c r="C5" s="22"/>
      <c r="D5" s="11">
        <v>3</v>
      </c>
      <c r="E5" s="11">
        <v>4</v>
      </c>
      <c r="F5" s="11">
        <v>5</v>
      </c>
      <c r="G5" s="11">
        <v>6</v>
      </c>
      <c r="H5" s="11">
        <v>7</v>
      </c>
      <c r="I5" s="11" t="s">
        <v>89</v>
      </c>
      <c r="J5" s="11" t="s">
        <v>88</v>
      </c>
      <c r="K5" s="11" t="s">
        <v>90</v>
      </c>
      <c r="L5" s="11" t="s">
        <v>91</v>
      </c>
    </row>
    <row r="6" spans="1:12" x14ac:dyDescent="0.25">
      <c r="A6" s="3" t="s">
        <v>3</v>
      </c>
      <c r="B6" s="18" t="s">
        <v>4</v>
      </c>
      <c r="C6" s="18"/>
      <c r="D6" s="6" t="s">
        <v>5</v>
      </c>
      <c r="E6" s="8">
        <v>3808032.9</v>
      </c>
      <c r="F6" s="8">
        <f>SUM(F7,F9,F11,F16,F21,F24,F25,F35,F37,F40,F47,F48)</f>
        <v>7325349.7999999998</v>
      </c>
      <c r="G6" s="8">
        <v>7734713.6000000006</v>
      </c>
      <c r="H6" s="8">
        <v>3506016.4</v>
      </c>
      <c r="I6" s="13">
        <f>H6/F6*100</f>
        <v>47.861419532484305</v>
      </c>
      <c r="J6" s="13">
        <f>H6/G6*100</f>
        <v>45.328328640377833</v>
      </c>
      <c r="K6" s="8">
        <f>H6-E6</f>
        <v>-302016.5</v>
      </c>
      <c r="L6" s="13">
        <f>H6/E6*100</f>
        <v>92.068962954600522</v>
      </c>
    </row>
    <row r="7" spans="1:12" x14ac:dyDescent="0.25">
      <c r="A7" s="3" t="s">
        <v>3</v>
      </c>
      <c r="B7" s="18" t="s">
        <v>6</v>
      </c>
      <c r="C7" s="18"/>
      <c r="D7" s="6" t="s">
        <v>7</v>
      </c>
      <c r="E7" s="8">
        <v>861916.4</v>
      </c>
      <c r="F7" s="8">
        <f>F8</f>
        <v>2016947</v>
      </c>
      <c r="G7" s="8">
        <v>2088120</v>
      </c>
      <c r="H7" s="8">
        <v>934396.1</v>
      </c>
      <c r="I7" s="13">
        <f t="shared" ref="I7:I60" si="0">H7/F7*100</f>
        <v>46.327251038326736</v>
      </c>
      <c r="J7" s="13">
        <f t="shared" ref="J7:J60" si="1">H7/G7*100</f>
        <v>44.748199337202841</v>
      </c>
      <c r="K7" s="8">
        <f t="shared" ref="K7:K60" si="2">H7-E7</f>
        <v>72479.699999999953</v>
      </c>
      <c r="L7" s="13">
        <f t="shared" ref="L7:L60" si="3">H7/E7*100</f>
        <v>108.40913341479521</v>
      </c>
    </row>
    <row r="8" spans="1:12" x14ac:dyDescent="0.25">
      <c r="A8" s="4" t="s">
        <v>3</v>
      </c>
      <c r="B8" s="15" t="s">
        <v>8</v>
      </c>
      <c r="C8" s="15"/>
      <c r="D8" s="7" t="s">
        <v>9</v>
      </c>
      <c r="E8" s="9">
        <v>861916.4</v>
      </c>
      <c r="F8" s="9">
        <v>2016947</v>
      </c>
      <c r="G8" s="9">
        <v>2088120</v>
      </c>
      <c r="H8" s="9">
        <v>934396.1</v>
      </c>
      <c r="I8" s="14">
        <f t="shared" si="0"/>
        <v>46.327251038326736</v>
      </c>
      <c r="J8" s="14">
        <f t="shared" si="1"/>
        <v>44.748199337202841</v>
      </c>
      <c r="K8" s="9">
        <f t="shared" si="2"/>
        <v>72479.699999999953</v>
      </c>
      <c r="L8" s="14">
        <f t="shared" si="3"/>
        <v>108.40913341479521</v>
      </c>
    </row>
    <row r="9" spans="1:12" ht="42.75" x14ac:dyDescent="0.25">
      <c r="A9" s="3" t="s">
        <v>3</v>
      </c>
      <c r="B9" s="18" t="s">
        <v>10</v>
      </c>
      <c r="C9" s="18"/>
      <c r="D9" s="6" t="s">
        <v>11</v>
      </c>
      <c r="E9" s="8">
        <v>24350.9</v>
      </c>
      <c r="F9" s="8">
        <f>F10</f>
        <v>49649</v>
      </c>
      <c r="G9" s="8">
        <v>49649</v>
      </c>
      <c r="H9" s="8">
        <v>26888.5</v>
      </c>
      <c r="I9" s="13">
        <f t="shared" si="0"/>
        <v>54.15718342766219</v>
      </c>
      <c r="J9" s="13">
        <f t="shared" si="1"/>
        <v>54.15718342766219</v>
      </c>
      <c r="K9" s="8">
        <f t="shared" si="2"/>
        <v>2537.5999999999985</v>
      </c>
      <c r="L9" s="13">
        <f t="shared" si="3"/>
        <v>110.42097006681477</v>
      </c>
    </row>
    <row r="10" spans="1:12" ht="30" x14ac:dyDescent="0.25">
      <c r="A10" s="4" t="s">
        <v>3</v>
      </c>
      <c r="B10" s="15" t="s">
        <v>12</v>
      </c>
      <c r="C10" s="15"/>
      <c r="D10" s="7" t="s">
        <v>13</v>
      </c>
      <c r="E10" s="9">
        <v>24350.9</v>
      </c>
      <c r="F10" s="9">
        <v>49649</v>
      </c>
      <c r="G10" s="9">
        <v>49649</v>
      </c>
      <c r="H10" s="9">
        <v>26888.5</v>
      </c>
      <c r="I10" s="14">
        <f t="shared" si="0"/>
        <v>54.15718342766219</v>
      </c>
      <c r="J10" s="14">
        <f t="shared" si="1"/>
        <v>54.15718342766219</v>
      </c>
      <c r="K10" s="9">
        <f t="shared" si="2"/>
        <v>2537.5999999999985</v>
      </c>
      <c r="L10" s="14">
        <f t="shared" si="3"/>
        <v>110.42097006681477</v>
      </c>
    </row>
    <row r="11" spans="1:12" x14ac:dyDescent="0.25">
      <c r="A11" s="3" t="s">
        <v>3</v>
      </c>
      <c r="B11" s="18" t="s">
        <v>14</v>
      </c>
      <c r="C11" s="18"/>
      <c r="D11" s="6" t="s">
        <v>15</v>
      </c>
      <c r="E11" s="8">
        <v>921594.8</v>
      </c>
      <c r="F11" s="8">
        <f>SUM(F12:F15)</f>
        <v>1951386</v>
      </c>
      <c r="G11" s="8">
        <v>2130386</v>
      </c>
      <c r="H11" s="8">
        <v>1089089.8999999999</v>
      </c>
      <c r="I11" s="13">
        <f t="shared" si="0"/>
        <v>55.811095293294102</v>
      </c>
      <c r="J11" s="13">
        <f t="shared" si="1"/>
        <v>51.121716909517801</v>
      </c>
      <c r="K11" s="8">
        <f t="shared" si="2"/>
        <v>167495.09999999986</v>
      </c>
      <c r="L11" s="13">
        <f t="shared" si="3"/>
        <v>118.17448405741871</v>
      </c>
    </row>
    <row r="12" spans="1:12" ht="30" x14ac:dyDescent="0.25">
      <c r="A12" s="4" t="s">
        <v>3</v>
      </c>
      <c r="B12" s="15" t="s">
        <v>16</v>
      </c>
      <c r="C12" s="15"/>
      <c r="D12" s="7" t="s">
        <v>17</v>
      </c>
      <c r="E12" s="9">
        <v>801503.3</v>
      </c>
      <c r="F12" s="9">
        <v>1779590</v>
      </c>
      <c r="G12" s="9">
        <v>1958590</v>
      </c>
      <c r="H12" s="9">
        <v>995253.5</v>
      </c>
      <c r="I12" s="14">
        <f t="shared" si="0"/>
        <v>55.925999808944759</v>
      </c>
      <c r="J12" s="14">
        <f t="shared" si="1"/>
        <v>50.814795337462151</v>
      </c>
      <c r="K12" s="9">
        <f t="shared" si="2"/>
        <v>193750.19999999995</v>
      </c>
      <c r="L12" s="14">
        <f t="shared" si="3"/>
        <v>124.17335025320544</v>
      </c>
    </row>
    <row r="13" spans="1:12" ht="30" x14ac:dyDescent="0.25">
      <c r="A13" s="4" t="s">
        <v>3</v>
      </c>
      <c r="B13" s="15" t="s">
        <v>108</v>
      </c>
      <c r="C13" s="15"/>
      <c r="D13" s="7" t="s">
        <v>98</v>
      </c>
      <c r="E13" s="9">
        <v>32407.4</v>
      </c>
      <c r="F13" s="9">
        <v>0</v>
      </c>
      <c r="G13" s="9">
        <v>0</v>
      </c>
      <c r="H13" s="9">
        <v>-249.8</v>
      </c>
      <c r="I13" s="14" t="s">
        <v>114</v>
      </c>
      <c r="J13" s="14" t="s">
        <v>114</v>
      </c>
      <c r="K13" s="9">
        <f t="shared" si="2"/>
        <v>-32657.200000000001</v>
      </c>
      <c r="L13" s="14">
        <f t="shared" si="3"/>
        <v>-0.77081160475693822</v>
      </c>
    </row>
    <row r="14" spans="1:12" x14ac:dyDescent="0.25">
      <c r="A14" s="4" t="s">
        <v>3</v>
      </c>
      <c r="B14" s="15" t="s">
        <v>19</v>
      </c>
      <c r="C14" s="15"/>
      <c r="D14" s="7" t="s">
        <v>18</v>
      </c>
      <c r="E14" s="9">
        <v>321</v>
      </c>
      <c r="F14" s="9">
        <v>410</v>
      </c>
      <c r="G14" s="9">
        <v>410</v>
      </c>
      <c r="H14" s="9">
        <v>392.9</v>
      </c>
      <c r="I14" s="14">
        <f t="shared" si="0"/>
        <v>95.829268292682926</v>
      </c>
      <c r="J14" s="14">
        <f t="shared" si="1"/>
        <v>95.829268292682926</v>
      </c>
      <c r="K14" s="9">
        <f t="shared" si="2"/>
        <v>71.899999999999977</v>
      </c>
      <c r="L14" s="14">
        <f t="shared" si="3"/>
        <v>122.398753894081</v>
      </c>
    </row>
    <row r="15" spans="1:12" ht="45" x14ac:dyDescent="0.25">
      <c r="A15" s="4" t="s">
        <v>3</v>
      </c>
      <c r="B15" s="15" t="s">
        <v>20</v>
      </c>
      <c r="C15" s="15"/>
      <c r="D15" s="7" t="s">
        <v>21</v>
      </c>
      <c r="E15" s="9">
        <v>87363.1</v>
      </c>
      <c r="F15" s="9">
        <v>171386</v>
      </c>
      <c r="G15" s="9">
        <v>171386</v>
      </c>
      <c r="H15" s="9">
        <v>93693.3</v>
      </c>
      <c r="I15" s="14">
        <f t="shared" si="0"/>
        <v>54.668000886886915</v>
      </c>
      <c r="J15" s="14">
        <f t="shared" si="1"/>
        <v>54.668000886886915</v>
      </c>
      <c r="K15" s="9">
        <f t="shared" si="2"/>
        <v>6330.1999999999971</v>
      </c>
      <c r="L15" s="14">
        <f t="shared" si="3"/>
        <v>107.24585093706611</v>
      </c>
    </row>
    <row r="16" spans="1:12" x14ac:dyDescent="0.25">
      <c r="A16" s="3" t="s">
        <v>3</v>
      </c>
      <c r="B16" s="18" t="s">
        <v>22</v>
      </c>
      <c r="C16" s="18"/>
      <c r="D16" s="6" t="s">
        <v>23</v>
      </c>
      <c r="E16" s="8">
        <v>817755.4</v>
      </c>
      <c r="F16" s="8">
        <f>SUM(F17:F18)</f>
        <v>2198243</v>
      </c>
      <c r="G16" s="8">
        <v>2198243</v>
      </c>
      <c r="H16" s="8">
        <v>792897.9</v>
      </c>
      <c r="I16" s="13">
        <f t="shared" si="0"/>
        <v>36.069620146635287</v>
      </c>
      <c r="J16" s="13">
        <f t="shared" si="1"/>
        <v>36.069620146635287</v>
      </c>
      <c r="K16" s="8">
        <f t="shared" si="2"/>
        <v>-24857.5</v>
      </c>
      <c r="L16" s="13">
        <f t="shared" si="3"/>
        <v>96.960276874967747</v>
      </c>
    </row>
    <row r="17" spans="1:12" ht="45" x14ac:dyDescent="0.25">
      <c r="A17" s="4" t="s">
        <v>3</v>
      </c>
      <c r="B17" s="15" t="s">
        <v>24</v>
      </c>
      <c r="C17" s="15"/>
      <c r="D17" s="7" t="s">
        <v>25</v>
      </c>
      <c r="E17" s="9">
        <v>51723.4</v>
      </c>
      <c r="F17" s="9">
        <v>370097</v>
      </c>
      <c r="G17" s="9">
        <v>370097</v>
      </c>
      <c r="H17" s="9">
        <v>43379.8</v>
      </c>
      <c r="I17" s="14">
        <f t="shared" si="0"/>
        <v>11.721197415812611</v>
      </c>
      <c r="J17" s="14">
        <f t="shared" si="1"/>
        <v>11.721197415812611</v>
      </c>
      <c r="K17" s="9">
        <f t="shared" si="2"/>
        <v>-8343.5999999999985</v>
      </c>
      <c r="L17" s="14">
        <f t="shared" si="3"/>
        <v>83.868809861687367</v>
      </c>
    </row>
    <row r="18" spans="1:12" x14ac:dyDescent="0.25">
      <c r="A18" s="3" t="s">
        <v>3</v>
      </c>
      <c r="B18" s="18" t="s">
        <v>26</v>
      </c>
      <c r="C18" s="18"/>
      <c r="D18" s="6" t="s">
        <v>27</v>
      </c>
      <c r="E18" s="8">
        <v>766032</v>
      </c>
      <c r="F18" s="8">
        <f>SUM(F19:F20)</f>
        <v>1828146</v>
      </c>
      <c r="G18" s="8">
        <v>1828146</v>
      </c>
      <c r="H18" s="8">
        <v>749518.1</v>
      </c>
      <c r="I18" s="13">
        <f t="shared" si="0"/>
        <v>40.998809723074629</v>
      </c>
      <c r="J18" s="13">
        <f t="shared" si="1"/>
        <v>40.998809723074629</v>
      </c>
      <c r="K18" s="8">
        <f t="shared" si="2"/>
        <v>-16513.900000000023</v>
      </c>
      <c r="L18" s="13">
        <f t="shared" si="3"/>
        <v>97.844228439542988</v>
      </c>
    </row>
    <row r="19" spans="1:12" ht="30" x14ac:dyDescent="0.25">
      <c r="A19" s="4" t="s">
        <v>3</v>
      </c>
      <c r="B19" s="15" t="s">
        <v>28</v>
      </c>
      <c r="C19" s="15"/>
      <c r="D19" s="7" t="s">
        <v>29</v>
      </c>
      <c r="E19" s="9">
        <v>712847.2</v>
      </c>
      <c r="F19" s="9">
        <v>1403935</v>
      </c>
      <c r="G19" s="9">
        <v>1403935</v>
      </c>
      <c r="H19" s="9">
        <v>705730.6</v>
      </c>
      <c r="I19" s="14">
        <f t="shared" si="0"/>
        <v>50.268039474762006</v>
      </c>
      <c r="J19" s="14">
        <f t="shared" si="1"/>
        <v>50.268039474762006</v>
      </c>
      <c r="K19" s="9">
        <f t="shared" si="2"/>
        <v>-7116.5999999999767</v>
      </c>
      <c r="L19" s="14">
        <f t="shared" si="3"/>
        <v>99.001665434050949</v>
      </c>
    </row>
    <row r="20" spans="1:12" ht="30" x14ac:dyDescent="0.25">
      <c r="A20" s="4" t="s">
        <v>3</v>
      </c>
      <c r="B20" s="15" t="s">
        <v>30</v>
      </c>
      <c r="C20" s="15"/>
      <c r="D20" s="7" t="s">
        <v>31</v>
      </c>
      <c r="E20" s="9">
        <v>53184.800000000003</v>
      </c>
      <c r="F20" s="9">
        <v>424211</v>
      </c>
      <c r="G20" s="9">
        <v>424211</v>
      </c>
      <c r="H20" s="9">
        <v>43787.5</v>
      </c>
      <c r="I20" s="14">
        <f t="shared" si="0"/>
        <v>10.322103858692962</v>
      </c>
      <c r="J20" s="14">
        <f t="shared" si="1"/>
        <v>10.322103858692962</v>
      </c>
      <c r="K20" s="9">
        <f t="shared" si="2"/>
        <v>-9397.3000000000029</v>
      </c>
      <c r="L20" s="14">
        <f t="shared" si="3"/>
        <v>82.33085392819001</v>
      </c>
    </row>
    <row r="21" spans="1:12" x14ac:dyDescent="0.25">
      <c r="A21" s="3" t="s">
        <v>3</v>
      </c>
      <c r="B21" s="18" t="s">
        <v>32</v>
      </c>
      <c r="C21" s="18"/>
      <c r="D21" s="6" t="s">
        <v>33</v>
      </c>
      <c r="E21" s="8">
        <v>21666.2</v>
      </c>
      <c r="F21" s="8">
        <f>SUM(F22:F23)</f>
        <v>46075</v>
      </c>
      <c r="G21" s="8">
        <v>46205</v>
      </c>
      <c r="H21" s="8">
        <v>22703.200000000001</v>
      </c>
      <c r="I21" s="13">
        <f t="shared" si="0"/>
        <v>49.274443841562672</v>
      </c>
      <c r="J21" s="13">
        <f t="shared" si="1"/>
        <v>49.135807813007254</v>
      </c>
      <c r="K21" s="8">
        <f t="shared" si="2"/>
        <v>1037</v>
      </c>
      <c r="L21" s="13">
        <f t="shared" si="3"/>
        <v>104.78625693476475</v>
      </c>
    </row>
    <row r="22" spans="1:12" ht="45" x14ac:dyDescent="0.25">
      <c r="A22" s="4" t="s">
        <v>3</v>
      </c>
      <c r="B22" s="15" t="s">
        <v>34</v>
      </c>
      <c r="C22" s="15"/>
      <c r="D22" s="7" t="s">
        <v>35</v>
      </c>
      <c r="E22" s="9">
        <v>21306.2</v>
      </c>
      <c r="F22" s="9">
        <v>45905</v>
      </c>
      <c r="G22" s="9">
        <v>45905</v>
      </c>
      <c r="H22" s="9">
        <v>22463.200000000001</v>
      </c>
      <c r="I22" s="14">
        <f t="shared" si="0"/>
        <v>48.934103038884651</v>
      </c>
      <c r="J22" s="14">
        <f t="shared" si="1"/>
        <v>48.934103038884651</v>
      </c>
      <c r="K22" s="9">
        <f t="shared" si="2"/>
        <v>1157</v>
      </c>
      <c r="L22" s="14">
        <f t="shared" si="3"/>
        <v>105.43034421905362</v>
      </c>
    </row>
    <row r="23" spans="1:12" ht="30" x14ac:dyDescent="0.25">
      <c r="A23" s="4" t="s">
        <v>3</v>
      </c>
      <c r="B23" s="15" t="s">
        <v>36</v>
      </c>
      <c r="C23" s="15"/>
      <c r="D23" s="7" t="s">
        <v>37</v>
      </c>
      <c r="E23" s="9">
        <v>360</v>
      </c>
      <c r="F23" s="9">
        <v>170</v>
      </c>
      <c r="G23" s="9">
        <v>300</v>
      </c>
      <c r="H23" s="9">
        <v>240</v>
      </c>
      <c r="I23" s="14">
        <f t="shared" si="0"/>
        <v>141.1764705882353</v>
      </c>
      <c r="J23" s="14">
        <f t="shared" si="1"/>
        <v>80</v>
      </c>
      <c r="K23" s="9">
        <f t="shared" si="2"/>
        <v>-120</v>
      </c>
      <c r="L23" s="14">
        <f t="shared" si="3"/>
        <v>66.666666666666657</v>
      </c>
    </row>
    <row r="24" spans="1:12" ht="42.75" x14ac:dyDescent="0.25">
      <c r="A24" s="3" t="s">
        <v>3</v>
      </c>
      <c r="B24" s="18" t="s">
        <v>107</v>
      </c>
      <c r="C24" s="18"/>
      <c r="D24" s="6" t="s">
        <v>99</v>
      </c>
      <c r="E24" s="8">
        <v>0.1</v>
      </c>
      <c r="F24" s="8">
        <v>0</v>
      </c>
      <c r="G24" s="8">
        <v>0</v>
      </c>
      <c r="H24" s="8">
        <v>-12.1</v>
      </c>
      <c r="I24" s="14" t="s">
        <v>114</v>
      </c>
      <c r="J24" s="14" t="s">
        <v>114</v>
      </c>
      <c r="K24" s="8">
        <f t="shared" si="2"/>
        <v>-12.2</v>
      </c>
      <c r="L24" s="13">
        <f t="shared" si="3"/>
        <v>-12099.999999999998</v>
      </c>
    </row>
    <row r="25" spans="1:12" ht="42.75" x14ac:dyDescent="0.25">
      <c r="A25" s="3" t="s">
        <v>3</v>
      </c>
      <c r="B25" s="18" t="s">
        <v>38</v>
      </c>
      <c r="C25" s="18"/>
      <c r="D25" s="6" t="s">
        <v>39</v>
      </c>
      <c r="E25" s="8">
        <v>420844.3</v>
      </c>
      <c r="F25" s="8">
        <f>SUM(F26:F33,F34)</f>
        <v>916901.5</v>
      </c>
      <c r="G25" s="8">
        <v>938181.8</v>
      </c>
      <c r="H25" s="8">
        <v>428704.70000000013</v>
      </c>
      <c r="I25" s="13">
        <f t="shared" si="0"/>
        <v>46.755807466778073</v>
      </c>
      <c r="J25" s="13">
        <f t="shared" si="1"/>
        <v>45.695269296419958</v>
      </c>
      <c r="K25" s="8">
        <f t="shared" si="2"/>
        <v>7860.4000000001397</v>
      </c>
      <c r="L25" s="13">
        <f t="shared" si="3"/>
        <v>101.86776914882776</v>
      </c>
    </row>
    <row r="26" spans="1:12" ht="75" x14ac:dyDescent="0.25">
      <c r="A26" s="4" t="s">
        <v>3</v>
      </c>
      <c r="B26" s="15" t="s">
        <v>40</v>
      </c>
      <c r="C26" s="15"/>
      <c r="D26" s="7" t="s">
        <v>41</v>
      </c>
      <c r="E26" s="9">
        <v>302830.90000000002</v>
      </c>
      <c r="F26" s="9">
        <v>744500</v>
      </c>
      <c r="G26" s="9">
        <v>744500</v>
      </c>
      <c r="H26" s="9">
        <v>294183.5</v>
      </c>
      <c r="I26" s="14">
        <f t="shared" si="0"/>
        <v>39.514237743451979</v>
      </c>
      <c r="J26" s="14">
        <f t="shared" si="1"/>
        <v>39.514237743451979</v>
      </c>
      <c r="K26" s="9">
        <f t="shared" si="2"/>
        <v>-8647.4000000000233</v>
      </c>
      <c r="L26" s="14">
        <f t="shared" si="3"/>
        <v>97.144478981504193</v>
      </c>
    </row>
    <row r="27" spans="1:12" ht="75" x14ac:dyDescent="0.25">
      <c r="A27" s="4" t="s">
        <v>3</v>
      </c>
      <c r="B27" s="15" t="s">
        <v>42</v>
      </c>
      <c r="C27" s="15"/>
      <c r="D27" s="7" t="s">
        <v>43</v>
      </c>
      <c r="E27" s="9">
        <v>50228.3</v>
      </c>
      <c r="F27" s="9">
        <v>49000</v>
      </c>
      <c r="G27" s="9">
        <v>29000</v>
      </c>
      <c r="H27" s="9">
        <v>13757.9</v>
      </c>
      <c r="I27" s="14">
        <f t="shared" si="0"/>
        <v>28.077346938775509</v>
      </c>
      <c r="J27" s="14">
        <f t="shared" si="1"/>
        <v>47.441034482758617</v>
      </c>
      <c r="K27" s="9">
        <f t="shared" si="2"/>
        <v>-36470.400000000001</v>
      </c>
      <c r="L27" s="14">
        <f t="shared" si="3"/>
        <v>27.390733908971633</v>
      </c>
    </row>
    <row r="28" spans="1:12" ht="30" x14ac:dyDescent="0.25">
      <c r="A28" s="4" t="s">
        <v>3</v>
      </c>
      <c r="B28" s="15" t="s">
        <v>44</v>
      </c>
      <c r="C28" s="15"/>
      <c r="D28" s="7" t="s">
        <v>45</v>
      </c>
      <c r="E28" s="9">
        <v>26230.6</v>
      </c>
      <c r="F28" s="9">
        <v>40400</v>
      </c>
      <c r="G28" s="9">
        <v>80400</v>
      </c>
      <c r="H28" s="9">
        <v>76597.899999999994</v>
      </c>
      <c r="I28" s="14">
        <f t="shared" si="0"/>
        <v>189.5987623762376</v>
      </c>
      <c r="J28" s="14">
        <f t="shared" si="1"/>
        <v>95.271019900497507</v>
      </c>
      <c r="K28" s="9">
        <f t="shared" si="2"/>
        <v>50367.299999999996</v>
      </c>
      <c r="L28" s="14">
        <f t="shared" si="3"/>
        <v>292.0173385282838</v>
      </c>
    </row>
    <row r="29" spans="1:12" ht="120" x14ac:dyDescent="0.25">
      <c r="A29" s="4" t="s">
        <v>3</v>
      </c>
      <c r="B29" s="15" t="s">
        <v>46</v>
      </c>
      <c r="C29" s="15"/>
      <c r="D29" s="7" t="s">
        <v>47</v>
      </c>
      <c r="E29" s="9">
        <v>144.19999999999999</v>
      </c>
      <c r="F29" s="9">
        <v>500</v>
      </c>
      <c r="G29" s="9">
        <v>500</v>
      </c>
      <c r="H29" s="9">
        <v>433.2</v>
      </c>
      <c r="I29" s="14">
        <f t="shared" si="0"/>
        <v>86.64</v>
      </c>
      <c r="J29" s="14">
        <f t="shared" si="1"/>
        <v>86.64</v>
      </c>
      <c r="K29" s="9">
        <f t="shared" si="2"/>
        <v>289</v>
      </c>
      <c r="L29" s="14">
        <f t="shared" si="3"/>
        <v>300.41608876560332</v>
      </c>
    </row>
    <row r="30" spans="1:12" ht="90" x14ac:dyDescent="0.25">
      <c r="A30" s="4" t="s">
        <v>3</v>
      </c>
      <c r="B30" s="15" t="s">
        <v>101</v>
      </c>
      <c r="C30" s="15"/>
      <c r="D30" s="7" t="s">
        <v>100</v>
      </c>
      <c r="E30" s="9">
        <v>969.2</v>
      </c>
      <c r="F30" s="9">
        <v>0</v>
      </c>
      <c r="G30" s="9">
        <v>39.5</v>
      </c>
      <c r="H30" s="9">
        <v>60</v>
      </c>
      <c r="I30" s="14" t="s">
        <v>114</v>
      </c>
      <c r="J30" s="14">
        <f t="shared" si="1"/>
        <v>151.8987341772152</v>
      </c>
      <c r="K30" s="9">
        <f t="shared" si="2"/>
        <v>-909.2</v>
      </c>
      <c r="L30" s="14">
        <f t="shared" si="3"/>
        <v>6.1906727197688811</v>
      </c>
    </row>
    <row r="31" spans="1:12" ht="165" x14ac:dyDescent="0.25">
      <c r="A31" s="12" t="s">
        <v>3</v>
      </c>
      <c r="B31" s="15" t="s">
        <v>122</v>
      </c>
      <c r="C31" s="15"/>
      <c r="D31" s="7" t="s">
        <v>121</v>
      </c>
      <c r="E31" s="9">
        <v>0</v>
      </c>
      <c r="F31" s="9">
        <v>0</v>
      </c>
      <c r="G31" s="9">
        <v>54</v>
      </c>
      <c r="H31" s="9">
        <v>54</v>
      </c>
      <c r="I31" s="14" t="s">
        <v>114</v>
      </c>
      <c r="J31" s="14">
        <f t="shared" si="1"/>
        <v>100</v>
      </c>
      <c r="K31" s="9">
        <f t="shared" si="2"/>
        <v>54</v>
      </c>
      <c r="L31" s="14" t="s">
        <v>114</v>
      </c>
    </row>
    <row r="32" spans="1:12" ht="60" x14ac:dyDescent="0.25">
      <c r="A32" s="4" t="s">
        <v>3</v>
      </c>
      <c r="B32" s="16" t="s">
        <v>115</v>
      </c>
      <c r="C32" s="17"/>
      <c r="D32" s="7" t="s">
        <v>116</v>
      </c>
      <c r="E32" s="9">
        <v>0</v>
      </c>
      <c r="F32" s="9">
        <v>0</v>
      </c>
      <c r="G32" s="9">
        <v>92.4</v>
      </c>
      <c r="H32" s="9">
        <v>92.4</v>
      </c>
      <c r="I32" s="14" t="s">
        <v>114</v>
      </c>
      <c r="J32" s="13">
        <f t="shared" si="1"/>
        <v>100</v>
      </c>
      <c r="K32" s="9">
        <f t="shared" si="2"/>
        <v>92.4</v>
      </c>
      <c r="L32" s="14" t="s">
        <v>114</v>
      </c>
    </row>
    <row r="33" spans="1:12" ht="90" x14ac:dyDescent="0.25">
      <c r="A33" s="4" t="s">
        <v>3</v>
      </c>
      <c r="B33" s="15" t="s">
        <v>83</v>
      </c>
      <c r="C33" s="15"/>
      <c r="D33" s="7" t="s">
        <v>84</v>
      </c>
      <c r="E33" s="9">
        <v>15088.099999999999</v>
      </c>
      <c r="F33" s="9">
        <v>32738.7</v>
      </c>
      <c r="G33" s="9">
        <v>33833.1</v>
      </c>
      <c r="H33" s="9">
        <v>19492.400000000001</v>
      </c>
      <c r="I33" s="14">
        <f t="shared" si="0"/>
        <v>59.539321964525172</v>
      </c>
      <c r="J33" s="14">
        <f t="shared" si="1"/>
        <v>57.613402259917066</v>
      </c>
      <c r="K33" s="9">
        <f t="shared" si="2"/>
        <v>4404.3000000000029</v>
      </c>
      <c r="L33" s="14">
        <f t="shared" si="3"/>
        <v>129.19055414531982</v>
      </c>
    </row>
    <row r="34" spans="1:12" ht="105" x14ac:dyDescent="0.25">
      <c r="A34" s="4" t="s">
        <v>3</v>
      </c>
      <c r="B34" s="15" t="s">
        <v>85</v>
      </c>
      <c r="C34" s="15"/>
      <c r="D34" s="7" t="s">
        <v>86</v>
      </c>
      <c r="E34" s="9">
        <v>25353</v>
      </c>
      <c r="F34" s="9">
        <v>49762.8</v>
      </c>
      <c r="G34" s="9">
        <v>49762.8</v>
      </c>
      <c r="H34" s="9">
        <v>24033.4</v>
      </c>
      <c r="I34" s="14">
        <f t="shared" si="0"/>
        <v>48.29591582467225</v>
      </c>
      <c r="J34" s="14">
        <f t="shared" si="1"/>
        <v>48.29591582467225</v>
      </c>
      <c r="K34" s="9">
        <f t="shared" si="2"/>
        <v>-1319.5999999999985</v>
      </c>
      <c r="L34" s="14">
        <f t="shared" si="3"/>
        <v>94.795093282846224</v>
      </c>
    </row>
    <row r="35" spans="1:12" ht="28.5" x14ac:dyDescent="0.25">
      <c r="A35" s="3" t="s">
        <v>3</v>
      </c>
      <c r="B35" s="18" t="s">
        <v>48</v>
      </c>
      <c r="C35" s="18"/>
      <c r="D35" s="6" t="s">
        <v>49</v>
      </c>
      <c r="E35" s="8">
        <v>1901.3</v>
      </c>
      <c r="F35" s="8">
        <f>F36</f>
        <v>785</v>
      </c>
      <c r="G35" s="8">
        <v>785</v>
      </c>
      <c r="H35" s="8">
        <v>1706.9</v>
      </c>
      <c r="I35" s="13">
        <f t="shared" si="0"/>
        <v>217.43949044585986</v>
      </c>
      <c r="J35" s="13">
        <f t="shared" si="1"/>
        <v>217.43949044585986</v>
      </c>
      <c r="K35" s="8">
        <f t="shared" si="2"/>
        <v>-194.39999999999986</v>
      </c>
      <c r="L35" s="13">
        <f t="shared" si="3"/>
        <v>89.77541682007049</v>
      </c>
    </row>
    <row r="36" spans="1:12" x14ac:dyDescent="0.25">
      <c r="A36" s="4" t="s">
        <v>3</v>
      </c>
      <c r="B36" s="15" t="s">
        <v>50</v>
      </c>
      <c r="C36" s="15"/>
      <c r="D36" s="7" t="s">
        <v>51</v>
      </c>
      <c r="E36" s="9">
        <v>1901.3</v>
      </c>
      <c r="F36" s="9">
        <v>785</v>
      </c>
      <c r="G36" s="9">
        <v>785</v>
      </c>
      <c r="H36" s="9">
        <v>1706.9</v>
      </c>
      <c r="I36" s="14">
        <f t="shared" si="0"/>
        <v>217.43949044585986</v>
      </c>
      <c r="J36" s="14">
        <f t="shared" si="1"/>
        <v>217.43949044585986</v>
      </c>
      <c r="K36" s="9">
        <f t="shared" si="2"/>
        <v>-194.39999999999986</v>
      </c>
      <c r="L36" s="14">
        <f t="shared" si="3"/>
        <v>89.77541682007049</v>
      </c>
    </row>
    <row r="37" spans="1:12" ht="28.5" x14ac:dyDescent="0.25">
      <c r="A37" s="3" t="s">
        <v>3</v>
      </c>
      <c r="B37" s="18" t="s">
        <v>52</v>
      </c>
      <c r="C37" s="18"/>
      <c r="D37" s="6" t="s">
        <v>53</v>
      </c>
      <c r="E37" s="8">
        <v>50680.5</v>
      </c>
      <c r="F37" s="8">
        <f>SUM(F38:F39)</f>
        <v>34580.300000000003</v>
      </c>
      <c r="G37" s="8">
        <v>42730.200000000004</v>
      </c>
      <c r="H37" s="8">
        <v>27006.300000000003</v>
      </c>
      <c r="I37" s="13">
        <f t="shared" si="0"/>
        <v>78.097356009057179</v>
      </c>
      <c r="J37" s="13">
        <f t="shared" si="1"/>
        <v>63.201904039765786</v>
      </c>
      <c r="K37" s="8">
        <f t="shared" si="2"/>
        <v>-23674.199999999997</v>
      </c>
      <c r="L37" s="13">
        <f t="shared" si="3"/>
        <v>53.287359043419066</v>
      </c>
    </row>
    <row r="38" spans="1:12" x14ac:dyDescent="0.25">
      <c r="A38" s="4" t="s">
        <v>3</v>
      </c>
      <c r="B38" s="15" t="s">
        <v>54</v>
      </c>
      <c r="C38" s="15"/>
      <c r="D38" s="7" t="s">
        <v>55</v>
      </c>
      <c r="E38" s="9">
        <v>21032.7</v>
      </c>
      <c r="F38" s="9">
        <v>34580.300000000003</v>
      </c>
      <c r="G38" s="9">
        <v>34730.199999999997</v>
      </c>
      <c r="H38" s="9">
        <v>17310.8</v>
      </c>
      <c r="I38" s="14">
        <f t="shared" si="0"/>
        <v>50.05971608112133</v>
      </c>
      <c r="J38" s="14">
        <f t="shared" si="1"/>
        <v>49.843651922534285</v>
      </c>
      <c r="K38" s="9">
        <f t="shared" si="2"/>
        <v>-3721.9000000000015</v>
      </c>
      <c r="L38" s="14">
        <f t="shared" si="3"/>
        <v>82.30422152172568</v>
      </c>
    </row>
    <row r="39" spans="1:12" ht="30" x14ac:dyDescent="0.25">
      <c r="A39" s="4" t="s">
        <v>3</v>
      </c>
      <c r="B39" s="15" t="s">
        <v>106</v>
      </c>
      <c r="C39" s="15"/>
      <c r="D39" s="7" t="s">
        <v>96</v>
      </c>
      <c r="E39" s="9">
        <v>29647.8</v>
      </c>
      <c r="F39" s="9">
        <v>0</v>
      </c>
      <c r="G39" s="9">
        <v>8000</v>
      </c>
      <c r="H39" s="9">
        <v>9695.5</v>
      </c>
      <c r="I39" s="14" t="s">
        <v>114</v>
      </c>
      <c r="J39" s="14">
        <f t="shared" si="1"/>
        <v>121.19374999999999</v>
      </c>
      <c r="K39" s="9">
        <f t="shared" si="2"/>
        <v>-19952.3</v>
      </c>
      <c r="L39" s="14">
        <f t="shared" si="3"/>
        <v>32.702257840379389</v>
      </c>
    </row>
    <row r="40" spans="1:12" ht="28.5" x14ac:dyDescent="0.25">
      <c r="A40" s="3" t="s">
        <v>3</v>
      </c>
      <c r="B40" s="18" t="s">
        <v>56</v>
      </c>
      <c r="C40" s="18"/>
      <c r="D40" s="6" t="s">
        <v>57</v>
      </c>
      <c r="E40" s="8">
        <v>30157.4</v>
      </c>
      <c r="F40" s="8">
        <f>SUM(F41:F45)</f>
        <v>20000</v>
      </c>
      <c r="G40" s="8">
        <v>145470.20000000001</v>
      </c>
      <c r="H40" s="8">
        <v>147634.70000000001</v>
      </c>
      <c r="I40" s="14">
        <f t="shared" si="0"/>
        <v>738.1735000000001</v>
      </c>
      <c r="J40" s="14">
        <f t="shared" si="1"/>
        <v>101.4879336111451</v>
      </c>
      <c r="K40" s="9">
        <f t="shared" si="2"/>
        <v>117477.30000000002</v>
      </c>
      <c r="L40" s="14">
        <f t="shared" si="3"/>
        <v>489.54717581754392</v>
      </c>
    </row>
    <row r="41" spans="1:12" ht="30" x14ac:dyDescent="0.25">
      <c r="A41" s="4" t="s">
        <v>3</v>
      </c>
      <c r="B41" s="15" t="s">
        <v>58</v>
      </c>
      <c r="C41" s="15"/>
      <c r="D41" s="7" t="s">
        <v>59</v>
      </c>
      <c r="E41" s="9">
        <v>1860.8</v>
      </c>
      <c r="F41" s="9">
        <v>0</v>
      </c>
      <c r="G41" s="9">
        <v>3572.1</v>
      </c>
      <c r="H41" s="9">
        <v>4613.6000000000004</v>
      </c>
      <c r="I41" s="14" t="s">
        <v>114</v>
      </c>
      <c r="J41" s="14">
        <f t="shared" si="1"/>
        <v>129.156518574508</v>
      </c>
      <c r="K41" s="9">
        <f t="shared" si="2"/>
        <v>2752.8</v>
      </c>
      <c r="L41" s="14">
        <f t="shared" si="3"/>
        <v>247.93637145313846</v>
      </c>
    </row>
    <row r="42" spans="1:12" ht="90" x14ac:dyDescent="0.25">
      <c r="A42" s="4" t="s">
        <v>3</v>
      </c>
      <c r="B42" s="15" t="s">
        <v>105</v>
      </c>
      <c r="C42" s="15"/>
      <c r="D42" s="7" t="s">
        <v>102</v>
      </c>
      <c r="E42" s="9">
        <v>4151.1000000000004</v>
      </c>
      <c r="F42" s="9">
        <v>0</v>
      </c>
      <c r="G42" s="9">
        <v>0</v>
      </c>
      <c r="H42" s="9">
        <v>0</v>
      </c>
      <c r="I42" s="14" t="s">
        <v>114</v>
      </c>
      <c r="J42" s="14" t="s">
        <v>114</v>
      </c>
      <c r="K42" s="9">
        <f>H42-E42</f>
        <v>-4151.1000000000004</v>
      </c>
      <c r="L42" s="14">
        <f>H42/E42*100</f>
        <v>0</v>
      </c>
    </row>
    <row r="43" spans="1:12" ht="45" x14ac:dyDescent="0.25">
      <c r="A43" s="4" t="s">
        <v>3</v>
      </c>
      <c r="B43" s="15" t="s">
        <v>60</v>
      </c>
      <c r="C43" s="15"/>
      <c r="D43" s="7" t="s">
        <v>61</v>
      </c>
      <c r="E43" s="9">
        <v>4090.6</v>
      </c>
      <c r="F43" s="9">
        <v>10000</v>
      </c>
      <c r="G43" s="9">
        <v>100000</v>
      </c>
      <c r="H43" s="9">
        <v>94776.4</v>
      </c>
      <c r="I43" s="14">
        <f>H43/F43*100</f>
        <v>947.7639999999999</v>
      </c>
      <c r="J43" s="14">
        <f>H43/G43*100</f>
        <v>94.776399999999995</v>
      </c>
      <c r="K43" s="9">
        <f>H43-E43</f>
        <v>90685.799999999988</v>
      </c>
      <c r="L43" s="14">
        <f>H43/E43*100</f>
        <v>2316.9315014912236</v>
      </c>
    </row>
    <row r="44" spans="1:12" ht="60" x14ac:dyDescent="0.25">
      <c r="A44" s="12" t="s">
        <v>3</v>
      </c>
      <c r="B44" s="15" t="s">
        <v>126</v>
      </c>
      <c r="C44" s="15"/>
      <c r="D44" s="7" t="s">
        <v>127</v>
      </c>
      <c r="E44" s="9">
        <v>0</v>
      </c>
      <c r="F44" s="9">
        <v>0</v>
      </c>
      <c r="G44" s="9">
        <v>0</v>
      </c>
      <c r="H44" s="9">
        <v>587.70000000000005</v>
      </c>
      <c r="I44" s="14" t="s">
        <v>114</v>
      </c>
      <c r="J44" s="14" t="s">
        <v>114</v>
      </c>
      <c r="K44" s="9">
        <f>H44-E44</f>
        <v>587.70000000000005</v>
      </c>
      <c r="L44" s="14" t="s">
        <v>114</v>
      </c>
    </row>
    <row r="45" spans="1:12" ht="90" x14ac:dyDescent="0.25">
      <c r="A45" s="4" t="s">
        <v>3</v>
      </c>
      <c r="B45" s="15" t="s">
        <v>62</v>
      </c>
      <c r="C45" s="15"/>
      <c r="D45" s="7" t="s">
        <v>63</v>
      </c>
      <c r="E45" s="9">
        <v>20054.900000000001</v>
      </c>
      <c r="F45" s="9">
        <v>10000</v>
      </c>
      <c r="G45" s="9">
        <v>40000</v>
      </c>
      <c r="H45" s="9">
        <v>45758.9</v>
      </c>
      <c r="I45" s="14">
        <f t="shared" si="0"/>
        <v>457.589</v>
      </c>
      <c r="J45" s="14">
        <f t="shared" si="1"/>
        <v>114.39725</v>
      </c>
      <c r="K45" s="9">
        <f t="shared" si="2"/>
        <v>25704</v>
      </c>
      <c r="L45" s="14">
        <f t="shared" si="3"/>
        <v>228.16817835042809</v>
      </c>
    </row>
    <row r="46" spans="1:12" ht="45" x14ac:dyDescent="0.25">
      <c r="A46" s="12" t="s">
        <v>3</v>
      </c>
      <c r="B46" s="15" t="s">
        <v>123</v>
      </c>
      <c r="C46" s="15"/>
      <c r="D46" s="7" t="s">
        <v>124</v>
      </c>
      <c r="E46" s="9">
        <v>0</v>
      </c>
      <c r="F46" s="9">
        <v>0</v>
      </c>
      <c r="G46" s="9">
        <v>1898.1</v>
      </c>
      <c r="H46" s="9">
        <v>1898.1</v>
      </c>
      <c r="I46" s="14" t="s">
        <v>114</v>
      </c>
      <c r="J46" s="14">
        <f t="shared" si="1"/>
        <v>100</v>
      </c>
      <c r="K46" s="9">
        <f t="shared" si="2"/>
        <v>1898.1</v>
      </c>
      <c r="L46" s="14" t="s">
        <v>114</v>
      </c>
    </row>
    <row r="47" spans="1:12" x14ac:dyDescent="0.25">
      <c r="A47" s="3" t="s">
        <v>3</v>
      </c>
      <c r="B47" s="18" t="s">
        <v>111</v>
      </c>
      <c r="C47" s="18"/>
      <c r="D47" s="6" t="s">
        <v>110</v>
      </c>
      <c r="E47" s="8">
        <v>21193.899999999998</v>
      </c>
      <c r="F47" s="8">
        <v>0</v>
      </c>
      <c r="G47" s="8">
        <v>0</v>
      </c>
      <c r="H47" s="8">
        <v>25567.8</v>
      </c>
      <c r="I47" s="14" t="s">
        <v>114</v>
      </c>
      <c r="J47" s="14" t="s">
        <v>114</v>
      </c>
      <c r="K47" s="8">
        <f t="shared" si="2"/>
        <v>4373.9000000000015</v>
      </c>
      <c r="L47" s="13">
        <f t="shared" si="3"/>
        <v>120.6375419342358</v>
      </c>
    </row>
    <row r="48" spans="1:12" x14ac:dyDescent="0.25">
      <c r="A48" s="3" t="s">
        <v>3</v>
      </c>
      <c r="B48" s="18" t="s">
        <v>64</v>
      </c>
      <c r="C48" s="18"/>
      <c r="D48" s="6" t="s">
        <v>65</v>
      </c>
      <c r="E48" s="8">
        <v>635971.70000000007</v>
      </c>
      <c r="F48" s="8">
        <f>SUM(F49:F50)</f>
        <v>90783</v>
      </c>
      <c r="G48" s="8">
        <v>94943.4</v>
      </c>
      <c r="H48" s="8">
        <v>9432.5</v>
      </c>
      <c r="I48" s="13">
        <f t="shared" si="0"/>
        <v>10.390161153519932</v>
      </c>
      <c r="J48" s="13">
        <f t="shared" si="1"/>
        <v>9.9348664572787584</v>
      </c>
      <c r="K48" s="8">
        <f t="shared" si="2"/>
        <v>-626539.20000000007</v>
      </c>
      <c r="L48" s="13">
        <f t="shared" si="3"/>
        <v>1.4831634803875706</v>
      </c>
    </row>
    <row r="49" spans="1:12" ht="30" x14ac:dyDescent="0.25">
      <c r="A49" s="4" t="s">
        <v>3</v>
      </c>
      <c r="B49" s="16" t="s">
        <v>104</v>
      </c>
      <c r="C49" s="17"/>
      <c r="D49" s="7" t="s">
        <v>97</v>
      </c>
      <c r="E49" s="9">
        <v>-103.7</v>
      </c>
      <c r="F49" s="9">
        <v>0</v>
      </c>
      <c r="G49" s="9">
        <v>0</v>
      </c>
      <c r="H49" s="9">
        <v>-38.799999999999997</v>
      </c>
      <c r="I49" s="14" t="s">
        <v>114</v>
      </c>
      <c r="J49" s="14" t="s">
        <v>114</v>
      </c>
      <c r="K49" s="9">
        <f t="shared" si="2"/>
        <v>64.900000000000006</v>
      </c>
      <c r="L49" s="14">
        <f t="shared" si="3"/>
        <v>37.415621986499517</v>
      </c>
    </row>
    <row r="50" spans="1:12" x14ac:dyDescent="0.25">
      <c r="A50" s="4" t="s">
        <v>3</v>
      </c>
      <c r="B50" s="15" t="s">
        <v>66</v>
      </c>
      <c r="C50" s="15"/>
      <c r="D50" s="7" t="s">
        <v>67</v>
      </c>
      <c r="E50" s="9">
        <v>636075.4</v>
      </c>
      <c r="F50" s="9">
        <v>90783</v>
      </c>
      <c r="G50" s="9">
        <v>94943.4</v>
      </c>
      <c r="H50" s="9">
        <v>9471.2999999999993</v>
      </c>
      <c r="I50" s="14">
        <f t="shared" si="0"/>
        <v>10.432900432900432</v>
      </c>
      <c r="J50" s="14">
        <f t="shared" si="1"/>
        <v>9.9757329103444778</v>
      </c>
      <c r="K50" s="9">
        <f t="shared" si="2"/>
        <v>-626604.1</v>
      </c>
      <c r="L50" s="14">
        <f t="shared" si="3"/>
        <v>1.4890215845479953</v>
      </c>
    </row>
    <row r="51" spans="1:12" x14ac:dyDescent="0.25">
      <c r="A51" s="3" t="s">
        <v>3</v>
      </c>
      <c r="B51" s="18" t="s">
        <v>68</v>
      </c>
      <c r="C51" s="18"/>
      <c r="D51" s="6" t="s">
        <v>69</v>
      </c>
      <c r="E51" s="8">
        <v>2676762.2999999998</v>
      </c>
      <c r="F51" s="8">
        <f>SUM(F52,F57,F58)</f>
        <v>7895574.4000000004</v>
      </c>
      <c r="G51" s="8">
        <v>7610014.2000000002</v>
      </c>
      <c r="H51" s="8">
        <v>3585451.8</v>
      </c>
      <c r="I51" s="13">
        <f t="shared" si="0"/>
        <v>45.410905126801154</v>
      </c>
      <c r="J51" s="13">
        <f t="shared" si="1"/>
        <v>47.114916027357737</v>
      </c>
      <c r="K51" s="8">
        <f t="shared" si="2"/>
        <v>908689.5</v>
      </c>
      <c r="L51" s="13">
        <f t="shared" si="3"/>
        <v>133.94733630251741</v>
      </c>
    </row>
    <row r="52" spans="1:12" ht="42.75" x14ac:dyDescent="0.25">
      <c r="A52" s="3" t="s">
        <v>3</v>
      </c>
      <c r="B52" s="18" t="s">
        <v>70</v>
      </c>
      <c r="C52" s="18"/>
      <c r="D52" s="6" t="s">
        <v>71</v>
      </c>
      <c r="E52" s="8">
        <v>2740734.5</v>
      </c>
      <c r="F52" s="8">
        <f>SUM(F53:F56)</f>
        <v>7895574.4000000004</v>
      </c>
      <c r="G52" s="8">
        <f>G53+G54+G55+G56</f>
        <v>7647083.8000000007</v>
      </c>
      <c r="H52" s="8">
        <f>H53+H54+H55+H56</f>
        <v>3622006.4</v>
      </c>
      <c r="I52" s="13">
        <f t="shared" si="0"/>
        <v>45.873880942721527</v>
      </c>
      <c r="J52" s="13">
        <f t="shared" si="1"/>
        <v>47.364544377034285</v>
      </c>
      <c r="K52" s="8">
        <f t="shared" si="2"/>
        <v>881271.89999999991</v>
      </c>
      <c r="L52" s="13">
        <f t="shared" si="3"/>
        <v>132.15458848713729</v>
      </c>
    </row>
    <row r="53" spans="1:12" ht="30" x14ac:dyDescent="0.25">
      <c r="A53" s="4" t="s">
        <v>3</v>
      </c>
      <c r="B53" s="15" t="s">
        <v>103</v>
      </c>
      <c r="C53" s="15"/>
      <c r="D53" s="7" t="s">
        <v>109</v>
      </c>
      <c r="E53" s="9">
        <v>55000</v>
      </c>
      <c r="F53" s="9">
        <v>0</v>
      </c>
      <c r="G53" s="9">
        <v>0</v>
      </c>
      <c r="H53" s="9">
        <v>0</v>
      </c>
      <c r="I53" s="14" t="s">
        <v>114</v>
      </c>
      <c r="J53" s="14" t="s">
        <v>114</v>
      </c>
      <c r="K53" s="9">
        <f t="shared" si="2"/>
        <v>-55000</v>
      </c>
      <c r="L53" s="14">
        <f t="shared" si="3"/>
        <v>0</v>
      </c>
    </row>
    <row r="54" spans="1:12" ht="30" x14ac:dyDescent="0.25">
      <c r="A54" s="4" t="s">
        <v>3</v>
      </c>
      <c r="B54" s="15" t="s">
        <v>72</v>
      </c>
      <c r="C54" s="15"/>
      <c r="D54" s="7" t="s">
        <v>73</v>
      </c>
      <c r="E54" s="9">
        <v>167005.20000000001</v>
      </c>
      <c r="F54" s="9">
        <v>2928237.5</v>
      </c>
      <c r="G54" s="9">
        <v>2704335.9</v>
      </c>
      <c r="H54" s="9">
        <v>697249.5</v>
      </c>
      <c r="I54" s="14">
        <f t="shared" si="0"/>
        <v>23.811234573698343</v>
      </c>
      <c r="J54" s="14">
        <f t="shared" si="1"/>
        <v>25.782651482014497</v>
      </c>
      <c r="K54" s="9">
        <f t="shared" si="2"/>
        <v>530244.30000000005</v>
      </c>
      <c r="L54" s="14">
        <f t="shared" si="3"/>
        <v>417.50167060666377</v>
      </c>
    </row>
    <row r="55" spans="1:12" ht="30" x14ac:dyDescent="0.25">
      <c r="A55" s="4" t="s">
        <v>3</v>
      </c>
      <c r="B55" s="15" t="s">
        <v>74</v>
      </c>
      <c r="C55" s="15"/>
      <c r="D55" s="7" t="s">
        <v>75</v>
      </c>
      <c r="E55" s="9">
        <v>2518729.2999999998</v>
      </c>
      <c r="F55" s="9">
        <v>4938336.9000000004</v>
      </c>
      <c r="G55" s="9">
        <v>4912561.9000000004</v>
      </c>
      <c r="H55" s="9">
        <v>2912906.6</v>
      </c>
      <c r="I55" s="14">
        <f t="shared" si="0"/>
        <v>58.985578727931667</v>
      </c>
      <c r="J55" s="14">
        <f t="shared" si="1"/>
        <v>59.295061503448942</v>
      </c>
      <c r="K55" s="9">
        <f t="shared" si="2"/>
        <v>394177.30000000028</v>
      </c>
      <c r="L55" s="14">
        <f t="shared" si="3"/>
        <v>115.64984772281801</v>
      </c>
    </row>
    <row r="56" spans="1:12" x14ac:dyDescent="0.25">
      <c r="A56" s="4" t="s">
        <v>3</v>
      </c>
      <c r="B56" s="15" t="s">
        <v>76</v>
      </c>
      <c r="C56" s="15"/>
      <c r="D56" s="7" t="s">
        <v>77</v>
      </c>
      <c r="E56" s="9">
        <v>0</v>
      </c>
      <c r="F56" s="9">
        <v>29000</v>
      </c>
      <c r="G56" s="9">
        <v>30186</v>
      </c>
      <c r="H56" s="9">
        <v>11850.3</v>
      </c>
      <c r="I56" s="14">
        <f t="shared" si="0"/>
        <v>40.863103448275865</v>
      </c>
      <c r="J56" s="14">
        <f t="shared" si="1"/>
        <v>39.257602862254018</v>
      </c>
      <c r="K56" s="9">
        <f t="shared" si="2"/>
        <v>11850.3</v>
      </c>
      <c r="L56" s="14" t="s">
        <v>114</v>
      </c>
    </row>
    <row r="57" spans="1:12" ht="85.5" x14ac:dyDescent="0.25">
      <c r="A57" s="3" t="s">
        <v>3</v>
      </c>
      <c r="B57" s="18" t="s">
        <v>113</v>
      </c>
      <c r="C57" s="18"/>
      <c r="D57" s="6" t="s">
        <v>112</v>
      </c>
      <c r="E57" s="8">
        <v>0</v>
      </c>
      <c r="F57" s="8">
        <v>0</v>
      </c>
      <c r="G57" s="8">
        <v>5740.8</v>
      </c>
      <c r="H57" s="8">
        <v>6470.8</v>
      </c>
      <c r="I57" s="14" t="s">
        <v>114</v>
      </c>
      <c r="J57" s="13">
        <f t="shared" si="1"/>
        <v>112.7159977703456</v>
      </c>
      <c r="K57" s="8">
        <f t="shared" si="2"/>
        <v>6470.8</v>
      </c>
      <c r="L57" s="14" t="s">
        <v>114</v>
      </c>
    </row>
    <row r="58" spans="1:12" ht="57" x14ac:dyDescent="0.25">
      <c r="A58" s="3" t="s">
        <v>3</v>
      </c>
      <c r="B58" s="18" t="s">
        <v>78</v>
      </c>
      <c r="C58" s="18"/>
      <c r="D58" s="6" t="s">
        <v>79</v>
      </c>
      <c r="E58" s="8">
        <v>-63972.2</v>
      </c>
      <c r="F58" s="8">
        <f>F59</f>
        <v>0</v>
      </c>
      <c r="G58" s="8">
        <v>-42810.400000000001</v>
      </c>
      <c r="H58" s="8">
        <v>-43025.4</v>
      </c>
      <c r="I58" s="14" t="s">
        <v>114</v>
      </c>
      <c r="J58" s="13">
        <f t="shared" si="1"/>
        <v>100.50221441518883</v>
      </c>
      <c r="K58" s="8">
        <f t="shared" si="2"/>
        <v>20946.799999999996</v>
      </c>
      <c r="L58" s="13">
        <f t="shared" si="3"/>
        <v>67.256401999618589</v>
      </c>
    </row>
    <row r="59" spans="1:12" ht="45" x14ac:dyDescent="0.25">
      <c r="A59" s="4" t="s">
        <v>3</v>
      </c>
      <c r="B59" s="15" t="s">
        <v>80</v>
      </c>
      <c r="C59" s="15"/>
      <c r="D59" s="7" t="s">
        <v>81</v>
      </c>
      <c r="E59" s="9">
        <v>-63972.2</v>
      </c>
      <c r="F59" s="9">
        <v>0</v>
      </c>
      <c r="G59" s="9">
        <v>-42810.400000000001</v>
      </c>
      <c r="H59" s="9">
        <v>-43025.4</v>
      </c>
      <c r="I59" s="14" t="s">
        <v>114</v>
      </c>
      <c r="J59" s="14">
        <f t="shared" si="1"/>
        <v>100.50221441518883</v>
      </c>
      <c r="K59" s="9">
        <f t="shared" si="2"/>
        <v>20946.799999999996</v>
      </c>
      <c r="L59" s="14">
        <f t="shared" si="3"/>
        <v>67.256401999618589</v>
      </c>
    </row>
    <row r="60" spans="1:12" ht="18.75" x14ac:dyDescent="0.25">
      <c r="A60" s="19" t="s">
        <v>82</v>
      </c>
      <c r="B60" s="20"/>
      <c r="C60" s="20"/>
      <c r="D60" s="21"/>
      <c r="E60" s="8">
        <v>6484795.1999999993</v>
      </c>
      <c r="F60" s="8">
        <f>SUM(F6,F51)</f>
        <v>15220924.199999999</v>
      </c>
      <c r="G60" s="8">
        <v>15344727.800000001</v>
      </c>
      <c r="H60" s="8">
        <v>7091468.1999999993</v>
      </c>
      <c r="I60" s="13">
        <f>H60/F60*100</f>
        <v>46.590260268164265</v>
      </c>
      <c r="J60" s="13">
        <f t="shared" si="1"/>
        <v>46.214362955333748</v>
      </c>
      <c r="K60" s="8">
        <f t="shared" si="2"/>
        <v>606673</v>
      </c>
      <c r="L60" s="13">
        <f t="shared" si="3"/>
        <v>109.35531472142715</v>
      </c>
    </row>
    <row r="61" spans="1:12" x14ac:dyDescent="0.25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</row>
  </sheetData>
  <sheetProtection password="CF0E" sheet="1" objects="1" scenarios="1" formatCells="0" formatColumns="0" formatRows="0" insertColumns="0" insertRows="0" insertHyperlinks="0" deleteColumns="0" deleteRows="0" sort="0" autoFilter="0" pivotTables="0"/>
  <mergeCells count="61">
    <mergeCell ref="B31:C31"/>
    <mergeCell ref="B46:C46"/>
    <mergeCell ref="B44:C44"/>
    <mergeCell ref="B5:C5"/>
    <mergeCell ref="A1:L1"/>
    <mergeCell ref="B6:C6"/>
    <mergeCell ref="A3:A4"/>
    <mergeCell ref="B3:C4"/>
    <mergeCell ref="D3:D4"/>
    <mergeCell ref="K3:L3"/>
    <mergeCell ref="B10:C10"/>
    <mergeCell ref="B13:C13"/>
    <mergeCell ref="B7:C7"/>
    <mergeCell ref="B8:C8"/>
    <mergeCell ref="B9:C9"/>
    <mergeCell ref="B15:C15"/>
    <mergeCell ref="B16:C16"/>
    <mergeCell ref="B17:C17"/>
    <mergeCell ref="B11:C11"/>
    <mergeCell ref="B12:C12"/>
    <mergeCell ref="B14:C14"/>
    <mergeCell ref="B29:C29"/>
    <mergeCell ref="B22:C22"/>
    <mergeCell ref="B23:C23"/>
    <mergeCell ref="B25:C25"/>
    <mergeCell ref="B18:C18"/>
    <mergeCell ref="B19:C19"/>
    <mergeCell ref="B20:C20"/>
    <mergeCell ref="B21:C21"/>
    <mergeCell ref="B53:C53"/>
    <mergeCell ref="B57:C57"/>
    <mergeCell ref="B32:C32"/>
    <mergeCell ref="B59:C59"/>
    <mergeCell ref="A60:D60"/>
    <mergeCell ref="B56:C56"/>
    <mergeCell ref="B58:C58"/>
    <mergeCell ref="B55:C55"/>
    <mergeCell ref="B52:C52"/>
    <mergeCell ref="B54:C54"/>
    <mergeCell ref="B47:C47"/>
    <mergeCell ref="B51:C51"/>
    <mergeCell ref="B43:C43"/>
    <mergeCell ref="B45:C45"/>
    <mergeCell ref="B48:C48"/>
    <mergeCell ref="B50:C50"/>
    <mergeCell ref="B39:C39"/>
    <mergeCell ref="B49:C49"/>
    <mergeCell ref="B24:C24"/>
    <mergeCell ref="B30:C30"/>
    <mergeCell ref="B42:C42"/>
    <mergeCell ref="B40:C40"/>
    <mergeCell ref="B41:C41"/>
    <mergeCell ref="B36:C36"/>
    <mergeCell ref="B37:C37"/>
    <mergeCell ref="B38:C38"/>
    <mergeCell ref="B33:C33"/>
    <mergeCell ref="B35:C35"/>
    <mergeCell ref="B34:C34"/>
    <mergeCell ref="B26:C26"/>
    <mergeCell ref="B27:C27"/>
    <mergeCell ref="B28:C28"/>
  </mergeCells>
  <pageMargins left="0.23622047244094491" right="0.23622047244094491" top="0.45" bottom="0.45" header="0.23622047244094491" footer="0.23622047244094491"/>
  <pageSetup paperSize="9" scale="63" fitToHeight="0" orientation="landscape" r:id="rId1"/>
  <headerFooter>
    <oddFooter>&amp;CСтраница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Доходы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Портянова</cp:lastModifiedBy>
  <cp:lastPrinted>2022-05-12T10:17:46Z</cp:lastPrinted>
  <dcterms:created xsi:type="dcterms:W3CDTF">2021-04-12T14:52:46Z</dcterms:created>
  <dcterms:modified xsi:type="dcterms:W3CDTF">2022-07-05T08:13:25Z</dcterms:modified>
</cp:coreProperties>
</file>